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5_bonds_returns\lab_solutions\"/>
    </mc:Choice>
  </mc:AlternateContent>
  <xr:revisionPtr revIDLastSave="0" documentId="8_{4A936FD3-3967-4276-BF86-C7134CC54CDE}" xr6:coauthVersionLast="47" xr6:coauthVersionMax="47" xr10:uidLastSave="{00000000-0000-0000-0000-000000000000}"/>
  <bookViews>
    <workbookView xWindow="3278" yWindow="3278" windowWidth="21599" windowHeight="11264" xr2:uid="{2913C3B4-474C-4932-B403-693D839B97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C26" i="1"/>
  <c r="D26" i="1"/>
  <c r="C27" i="1"/>
  <c r="C29" i="1" s="1"/>
  <c r="C32" i="1" s="1"/>
  <c r="D27" i="1"/>
  <c r="C28" i="1"/>
  <c r="D28" i="1"/>
  <c r="D29" i="1"/>
  <c r="D32" i="1" s="1"/>
  <c r="D33" i="1" s="1"/>
  <c r="D34" i="1" s="1"/>
  <c r="D35" i="1" s="1"/>
  <c r="D30" i="1"/>
  <c r="B26" i="1"/>
  <c r="B28" i="1"/>
  <c r="B25" i="1"/>
  <c r="C12" i="1"/>
  <c r="C13" i="1"/>
  <c r="D13" i="1"/>
  <c r="C14" i="1"/>
  <c r="B13" i="1"/>
  <c r="B12" i="1"/>
  <c r="B14" i="1" s="1"/>
  <c r="D21" i="1"/>
  <c r="C21" i="1"/>
  <c r="B21" i="1"/>
  <c r="D8" i="1"/>
  <c r="D11" i="1" s="1"/>
  <c r="D7" i="1"/>
  <c r="D5" i="1"/>
  <c r="D12" i="1" s="1"/>
  <c r="D4" i="1"/>
  <c r="D3" i="1"/>
  <c r="C4" i="1"/>
  <c r="B4" i="1"/>
  <c r="C3" i="1"/>
  <c r="C11" i="1" s="1"/>
  <c r="B3" i="1"/>
  <c r="B11" i="1" s="1"/>
  <c r="C30" i="1" l="1"/>
  <c r="C33" i="1" s="1"/>
  <c r="C34" i="1" s="1"/>
  <c r="C35" i="1" s="1"/>
  <c r="B27" i="1"/>
  <c r="D14" i="1"/>
  <c r="B30" i="1" l="1"/>
  <c r="B29" i="1"/>
  <c r="B32" i="1" s="1"/>
  <c r="B33" i="1" s="1"/>
  <c r="B34" i="1" l="1"/>
  <c r="B35" i="1" s="1"/>
</calcChain>
</file>

<file path=xl/sharedStrings.xml><?xml version="1.0" encoding="utf-8"?>
<sst xmlns="http://schemas.openxmlformats.org/spreadsheetml/2006/main" count="33" uniqueCount="31">
  <si>
    <t>Example 1</t>
  </si>
  <si>
    <t>Example 2</t>
  </si>
  <si>
    <t>Settlement date</t>
  </si>
  <si>
    <t>Maturity date</t>
  </si>
  <si>
    <t>Annual coupon rate</t>
  </si>
  <si>
    <t>Redemption value (% of par)</t>
  </si>
  <si>
    <t>Coupon payments per year (frequency)</t>
  </si>
  <si>
    <t>Par value (in dollars)</t>
  </si>
  <si>
    <t>Yield to maturity (YTM)</t>
  </si>
  <si>
    <t>Price (clean, % of par)</t>
  </si>
  <si>
    <t>Example 3</t>
  </si>
  <si>
    <t>Example 4</t>
  </si>
  <si>
    <t>Example 5</t>
  </si>
  <si>
    <t>Current yield</t>
  </si>
  <si>
    <t>Years to maturity</t>
  </si>
  <si>
    <t>YTM</t>
  </si>
  <si>
    <t>Future value of coupons (FV)</t>
  </si>
  <si>
    <t>Coupon reinvestment rate (annual)</t>
  </si>
  <si>
    <t>Par value</t>
  </si>
  <si>
    <t>Bond price</t>
  </si>
  <si>
    <t>Example 6</t>
  </si>
  <si>
    <t>Total proceeds at maturity</t>
  </si>
  <si>
    <t>Total gross return</t>
  </si>
  <si>
    <t>Return per compounding period</t>
  </si>
  <si>
    <t>Return per year</t>
  </si>
  <si>
    <t>Bond price in $</t>
  </si>
  <si>
    <t>Coupon payment in $</t>
  </si>
  <si>
    <t>YTM per compounding period</t>
  </si>
  <si>
    <t>Coupon payment per period</t>
  </si>
  <si>
    <t>Number of compounding periods</t>
  </si>
  <si>
    <t>Coupon reinvestment rate per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</si>
</sst>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0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8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1823-786A-48BB-A60A-8ABF22050185}">
  <dimension ref="A2:E35"/>
  <sheetViews>
    <sheetView tabSelected="1" topLeftCell="A11" workbookViewId="0">
      <selection activeCell="F23" sqref="F23"/>
    </sheetView>
  </sheetViews>
  <sheetFormatPr defaultRowHeight="14.25" x14ac:dyDescent="0.45"/>
  <cols>
    <col min="1" max="1" width="31.1328125" customWidth="1"/>
    <col min="2" max="4" width="11.46484375" customWidth="1"/>
    <col min="5" max="5" width="9.19921875" bestFit="1" customWidth="1"/>
  </cols>
  <sheetData>
    <row r="2" spans="1:4" x14ac:dyDescent="0.45">
      <c r="B2" t="s">
        <v>0</v>
      </c>
      <c r="C2" t="s">
        <v>1</v>
      </c>
      <c r="D2" t="s">
        <v>10</v>
      </c>
    </row>
    <row r="3" spans="1:4" x14ac:dyDescent="0.45">
      <c r="A3" t="s">
        <v>2</v>
      </c>
      <c r="B3" s="1">
        <f>DATE(2012,7,31)</f>
        <v>41121</v>
      </c>
      <c r="C3" s="1">
        <f>DATE(2000,1,1)</f>
        <v>36526</v>
      </c>
      <c r="D3" s="1">
        <f>DATE(2012,7,31)</f>
        <v>41121</v>
      </c>
    </row>
    <row r="4" spans="1:4" x14ac:dyDescent="0.45">
      <c r="A4" t="s">
        <v>3</v>
      </c>
      <c r="B4" s="1">
        <f>DATE(2018,7,31)</f>
        <v>43312</v>
      </c>
      <c r="C4" s="1">
        <f>DATE(2030,1,1)</f>
        <v>47484</v>
      </c>
      <c r="D4" s="1">
        <f>DATE(2030,5,15)</f>
        <v>47618</v>
      </c>
    </row>
    <row r="5" spans="1:4" x14ac:dyDescent="0.45">
      <c r="A5" t="s">
        <v>4</v>
      </c>
      <c r="B5">
        <v>0.06</v>
      </c>
      <c r="C5">
        <v>0.08</v>
      </c>
      <c r="D5">
        <f>0.06</f>
        <v>0.06</v>
      </c>
    </row>
    <row r="6" spans="1:4" x14ac:dyDescent="0.45">
      <c r="A6" t="s">
        <v>9</v>
      </c>
      <c r="B6">
        <v>122.5102</v>
      </c>
      <c r="C6">
        <v>81.146169999999998</v>
      </c>
      <c r="D6">
        <v>159.62810104105955</v>
      </c>
    </row>
    <row r="7" spans="1:4" x14ac:dyDescent="0.45">
      <c r="A7" t="s">
        <v>5</v>
      </c>
      <c r="B7">
        <v>100</v>
      </c>
      <c r="C7">
        <v>100</v>
      </c>
      <c r="D7">
        <f>100</f>
        <v>100</v>
      </c>
    </row>
    <row r="8" spans="1:4" x14ac:dyDescent="0.45">
      <c r="A8" t="s">
        <v>6</v>
      </c>
      <c r="B8">
        <v>2</v>
      </c>
      <c r="C8">
        <v>1</v>
      </c>
      <c r="D8">
        <f>2</f>
        <v>2</v>
      </c>
    </row>
    <row r="9" spans="1:4" x14ac:dyDescent="0.45">
      <c r="A9" t="s">
        <v>7</v>
      </c>
      <c r="B9">
        <v>1000</v>
      </c>
      <c r="C9">
        <v>100</v>
      </c>
      <c r="D9">
        <v>1000</v>
      </c>
    </row>
    <row r="11" spans="1:4" x14ac:dyDescent="0.45">
      <c r="A11" t="s">
        <v>8</v>
      </c>
      <c r="B11" s="2">
        <f>YIELD(B3,B4,B5,B6,B7,B8)</f>
        <v>1.9999928923486274E-2</v>
      </c>
      <c r="C11" s="2">
        <f t="shared" ref="C11" si="0">YIELD(C3,C4,C5,C6,C7,C8)</f>
        <v>0.10000000135666195</v>
      </c>
      <c r="D11" s="2">
        <f>YIELD(D3,D4,D5,D6,D7,D8,1)</f>
        <v>1.999999999745921E-2</v>
      </c>
    </row>
    <row r="12" spans="1:4" x14ac:dyDescent="0.45">
      <c r="A12" t="s">
        <v>26</v>
      </c>
      <c r="B12">
        <f>B5*B9</f>
        <v>60</v>
      </c>
      <c r="C12">
        <f t="shared" ref="C12:D12" si="1">C5*C9</f>
        <v>8</v>
      </c>
      <c r="D12">
        <f t="shared" si="1"/>
        <v>60</v>
      </c>
    </row>
    <row r="13" spans="1:4" x14ac:dyDescent="0.45">
      <c r="A13" t="s">
        <v>25</v>
      </c>
      <c r="B13">
        <f>B6/100 * B9</f>
        <v>1225.1019999999999</v>
      </c>
      <c r="C13">
        <f t="shared" ref="C13:D13" si="2">C6/100 * C9</f>
        <v>81.146169999999998</v>
      </c>
      <c r="D13">
        <f t="shared" si="2"/>
        <v>1596.2810104105956</v>
      </c>
    </row>
    <row r="14" spans="1:4" x14ac:dyDescent="0.45">
      <c r="A14" t="s">
        <v>13</v>
      </c>
      <c r="B14" s="4">
        <f>B12/B13</f>
        <v>4.8975513875579343E-2</v>
      </c>
      <c r="C14" s="4">
        <f t="shared" ref="C14:D14" si="3">C12/C13</f>
        <v>9.8587524217101069E-2</v>
      </c>
      <c r="D14" s="4">
        <f t="shared" si="3"/>
        <v>3.7587366891351288E-2</v>
      </c>
    </row>
    <row r="17" spans="1:5" x14ac:dyDescent="0.45">
      <c r="B17" t="s">
        <v>11</v>
      </c>
      <c r="C17" t="s">
        <v>12</v>
      </c>
      <c r="D17" t="s">
        <v>20</v>
      </c>
    </row>
    <row r="18" spans="1:5" x14ac:dyDescent="0.45">
      <c r="A18" t="s">
        <v>15</v>
      </c>
      <c r="B18">
        <v>0.1</v>
      </c>
      <c r="C18">
        <v>0.1</v>
      </c>
      <c r="D18">
        <v>0.1</v>
      </c>
    </row>
    <row r="19" spans="1:5" x14ac:dyDescent="0.45">
      <c r="A19" t="s">
        <v>14</v>
      </c>
      <c r="B19">
        <v>10</v>
      </c>
      <c r="C19">
        <v>10</v>
      </c>
      <c r="D19">
        <v>10</v>
      </c>
    </row>
    <row r="20" spans="1:5" x14ac:dyDescent="0.45">
      <c r="A20" t="s">
        <v>6</v>
      </c>
      <c r="B20">
        <v>4</v>
      </c>
      <c r="C20">
        <v>4</v>
      </c>
      <c r="D20">
        <v>4</v>
      </c>
    </row>
    <row r="21" spans="1:5" x14ac:dyDescent="0.45">
      <c r="A21" t="s">
        <v>4</v>
      </c>
      <c r="B21">
        <f>0.05</f>
        <v>0.05</v>
      </c>
      <c r="C21">
        <f>0.05</f>
        <v>0.05</v>
      </c>
      <c r="D21">
        <f>0.05</f>
        <v>0.05</v>
      </c>
    </row>
    <row r="22" spans="1:5" x14ac:dyDescent="0.45">
      <c r="A22" s="6" t="s">
        <v>17</v>
      </c>
      <c r="B22" s="6">
        <v>0.1</v>
      </c>
      <c r="C22" s="6">
        <v>0</v>
      </c>
      <c r="D22" s="6">
        <v>0.2</v>
      </c>
    </row>
    <row r="23" spans="1:5" x14ac:dyDescent="0.45">
      <c r="A23" t="s">
        <v>18</v>
      </c>
      <c r="B23">
        <v>100</v>
      </c>
      <c r="C23">
        <v>100</v>
      </c>
      <c r="D23">
        <v>100</v>
      </c>
    </row>
    <row r="25" spans="1:5" x14ac:dyDescent="0.45">
      <c r="A25" t="s">
        <v>27</v>
      </c>
      <c r="B25">
        <f>B18/B20</f>
        <v>2.5000000000000001E-2</v>
      </c>
      <c r="C25">
        <f t="shared" ref="C25:D25" si="4">C18/C20</f>
        <v>2.5000000000000001E-2</v>
      </c>
      <c r="D25">
        <f t="shared" si="4"/>
        <v>2.5000000000000001E-2</v>
      </c>
    </row>
    <row r="26" spans="1:5" x14ac:dyDescent="0.45">
      <c r="A26" t="s">
        <v>30</v>
      </c>
      <c r="B26">
        <f>B22/B20</f>
        <v>2.5000000000000001E-2</v>
      </c>
      <c r="C26">
        <f t="shared" ref="C26:D26" si="5">C22/C20</f>
        <v>0</v>
      </c>
      <c r="D26">
        <f t="shared" si="5"/>
        <v>0.05</v>
      </c>
    </row>
    <row r="27" spans="1:5" x14ac:dyDescent="0.45">
      <c r="A27" t="s">
        <v>28</v>
      </c>
      <c r="B27">
        <f>B21/B20*B23</f>
        <v>1.25</v>
      </c>
      <c r="C27">
        <f t="shared" ref="C27:D27" si="6">C21/C20*C23</f>
        <v>1.25</v>
      </c>
      <c r="D27">
        <f t="shared" si="6"/>
        <v>1.25</v>
      </c>
    </row>
    <row r="28" spans="1:5" x14ac:dyDescent="0.45">
      <c r="A28" t="s">
        <v>29</v>
      </c>
      <c r="B28">
        <f>B19*B20</f>
        <v>40</v>
      </c>
      <c r="C28">
        <f t="shared" ref="C28:D28" si="7">C19*C20</f>
        <v>40</v>
      </c>
      <c r="D28">
        <f t="shared" si="7"/>
        <v>40</v>
      </c>
    </row>
    <row r="29" spans="1:5" x14ac:dyDescent="0.45">
      <c r="A29" t="s">
        <v>16</v>
      </c>
      <c r="B29" s="3">
        <f>FV(B26,B28,-B27)</f>
        <v>84.253191919498363</v>
      </c>
      <c r="C29" s="3">
        <f t="shared" ref="C29:D29" si="8">FV(C26,C28,-C27)</f>
        <v>50</v>
      </c>
      <c r="D29" s="3">
        <f t="shared" si="8"/>
        <v>150.99971780311623</v>
      </c>
      <c r="E29" s="3"/>
    </row>
    <row r="30" spans="1:5" x14ac:dyDescent="0.45">
      <c r="A30" t="s">
        <v>19</v>
      </c>
      <c r="B30" s="3">
        <f>-PV(B25,B28,B27,B23)</f>
        <v>68.621531184890287</v>
      </c>
      <c r="C30" s="3">
        <f t="shared" ref="C30:D30" si="9">-PV(C25,C28,C27,C23)</f>
        <v>68.621531184890287</v>
      </c>
      <c r="D30" s="3">
        <f t="shared" si="9"/>
        <v>68.621531184890287</v>
      </c>
      <c r="E30" s="3"/>
    </row>
    <row r="32" spans="1:5" x14ac:dyDescent="0.45">
      <c r="A32" t="s">
        <v>21</v>
      </c>
      <c r="B32" s="3">
        <f>B29+B23</f>
        <v>184.25319191949836</v>
      </c>
      <c r="C32" s="3">
        <f t="shared" ref="C32:D32" si="10">C29+C23</f>
        <v>150</v>
      </c>
      <c r="D32" s="3">
        <f t="shared" si="10"/>
        <v>250.99971780311623</v>
      </c>
      <c r="E32" s="3"/>
    </row>
    <row r="33" spans="1:4" x14ac:dyDescent="0.45">
      <c r="A33" t="s">
        <v>22</v>
      </c>
      <c r="B33">
        <f>B32/B30</f>
        <v>2.6850638383899672</v>
      </c>
      <c r="C33">
        <f t="shared" ref="C33:D33" si="11">C32/C30</f>
        <v>2.1859028414252051</v>
      </c>
      <c r="D33">
        <f t="shared" si="11"/>
        <v>3.6577399756183762</v>
      </c>
    </row>
    <row r="34" spans="1:4" x14ac:dyDescent="0.45">
      <c r="A34" t="s">
        <v>23</v>
      </c>
      <c r="B34">
        <f>B33^(1/B28)-1</f>
        <v>2.4999999999999911E-2</v>
      </c>
      <c r="C34">
        <f t="shared" ref="C34:D34" si="12">C33^(1/C28)-1</f>
        <v>1.9743090562472254E-2</v>
      </c>
      <c r="D34">
        <f t="shared" si="12"/>
        <v>3.2952427783082161E-2</v>
      </c>
    </row>
    <row r="35" spans="1:4" x14ac:dyDescent="0.45">
      <c r="A35" t="s">
        <v>24</v>
      </c>
      <c r="B35" s="5">
        <f>B34*B20</f>
        <v>9.9999999999999645E-2</v>
      </c>
      <c r="C35" s="5">
        <f t="shared" ref="C35:D35" si="13">C34*C20</f>
        <v>7.8972362249889017E-2</v>
      </c>
      <c r="D35" s="5">
        <f t="shared" si="13"/>
        <v>0.13180971113232864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2023-03-09T08:22:58Z</dcterms:created>
  <dcterms:modified xsi:type="dcterms:W3CDTF">2026-03-28T23:47:57Z</dcterms:modified>
</cp:coreProperties>
</file>